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3\12.10.2023\Постан.№ 2-23 от 12.10.2023, реш.№2 от 16.10.2023 О внес.изм.и доп.в реш.№262 О город.бюджете №8\"/>
    </mc:Choice>
  </mc:AlternateContent>
  <xr:revisionPtr revIDLastSave="0" documentId="13_ncr:1_{68EDE4F0-235D-4367-B60E-E697823D723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рожение Нал. и ненал. доходы" sheetId="1" r:id="rId1"/>
  </sheets>
  <definedNames>
    <definedName name="APPT" localSheetId="0">'Прирожение Нал. и ненал. доходы'!#REF!</definedName>
    <definedName name="FIO" localSheetId="0">'Прирожение Нал. и ненал. доходы'!#REF!</definedName>
    <definedName name="LAST_CELL" localSheetId="0">'Прирожение Нал. и ненал. доходы'!#REF!</definedName>
    <definedName name="SIGN" localSheetId="0">'Прирожение Нал. и ненал. доходы'!#REF!</definedName>
    <definedName name="_xlnm.Print_Titles" localSheetId="0">'Прирожение Нал. и ненал. доходы'!$9:$11</definedName>
    <definedName name="_xlnm.Print_Area" localSheetId="0">'Прирожение Нал. и ненал. доходы'!$A$1:$E$112</definedName>
  </definedNames>
  <calcPr calcId="181029"/>
</workbook>
</file>

<file path=xl/calcChain.xml><?xml version="1.0" encoding="utf-8"?>
<calcChain xmlns="http://schemas.openxmlformats.org/spreadsheetml/2006/main">
  <c r="D112" i="1" l="1"/>
  <c r="C112" i="1"/>
  <c r="C23" i="1" l="1"/>
  <c r="C48" i="1"/>
  <c r="C47" i="1"/>
  <c r="C45" i="1"/>
  <c r="C43" i="1"/>
  <c r="C41" i="1"/>
  <c r="C39" i="1"/>
  <c r="C38" i="1"/>
  <c r="C37" i="1"/>
  <c r="C34" i="1"/>
  <c r="C31" i="1"/>
  <c r="C30" i="1"/>
  <c r="C29" i="1"/>
  <c r="C28" i="1"/>
  <c r="C27" i="1"/>
  <c r="C22" i="1"/>
  <c r="C19" i="1"/>
  <c r="C16" i="1"/>
  <c r="C15" i="1"/>
  <c r="C13" i="1"/>
  <c r="C66" i="1" l="1"/>
  <c r="C65" i="1" l="1"/>
  <c r="C46" i="1" l="1"/>
  <c r="C44" i="1"/>
  <c r="C42" i="1"/>
  <c r="C40" i="1"/>
  <c r="C35" i="1"/>
  <c r="C32" i="1"/>
  <c r="C24" i="1"/>
  <c r="C20" i="1"/>
  <c r="C17" i="1"/>
  <c r="C14" i="1"/>
  <c r="D12" i="1" l="1"/>
  <c r="E12" i="1"/>
  <c r="C12" i="1"/>
</calcChain>
</file>

<file path=xl/sharedStrings.xml><?xml version="1.0" encoding="utf-8"?>
<sst xmlns="http://schemas.openxmlformats.org/spreadsheetml/2006/main" count="219" uniqueCount="219">
  <si>
    <t>1 00 00000 00 0000 000</t>
  </si>
  <si>
    <t>НАЛОГОВЫЕ И НЕНАЛОГОВЫЕ ДОХОДЫ</t>
  </si>
  <si>
    <t>1 01 02010 01 1000 110</t>
  </si>
  <si>
    <t>1 01 02020 01 1000 110</t>
  </si>
  <si>
    <t>1 01 02030 01 1000 110</t>
  </si>
  <si>
    <t>1 03 02231 01 0000 110</t>
  </si>
  <si>
    <t>1 03 02241 01 0000 110</t>
  </si>
  <si>
    <t>1 03 02251 01 0000 110</t>
  </si>
  <si>
    <t>1 03 02261 01 0000 110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</si>
  <si>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</si>
  <si>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</si>
  <si>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</si>
  <si>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</si>
  <si>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</si>
  <si>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</si>
  <si>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</si>
  <si>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</si>
  <si>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</si>
  <si>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</si>
  <si>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</si>
  <si>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</si>
  <si>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</si>
  <si>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</si>
  <si>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</si>
  <si>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и(или) крупногабаритных грузов, зачисляемая в бюджеты городских округов (сумма платежа (перерасчёты, недоимка и задолженность по соответствующему платежу, в том числе по отменённому)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</si>
  <si>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</si>
  <si>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</si>
  <si>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</si>
  <si>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1 11 05012 04 0002 120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</si>
  <si>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</si>
  <si>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</si>
  <si>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</si>
  <si>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</si>
  <si>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</si>
  <si>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</si>
  <si>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</si>
  <si>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</si>
  <si>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</si>
  <si>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</si>
  <si>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</si>
  <si>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</si>
  <si>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</si>
  <si>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</si>
  <si>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</si>
  <si>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</si>
  <si>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</si>
  <si>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</si>
  <si>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</si>
  <si>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1 16 01143 01 0016 140</t>
  </si>
  <si>
    <t>1 16 01143 01 9000 140</t>
  </si>
  <si>
    <t>1 16 01153 01 0006 140</t>
  </si>
  <si>
    <t>1 16 01153 01 9000 140</t>
  </si>
  <si>
    <t>1 16 01193 01 0005 140</t>
  </si>
  <si>
    <t>1 16 01193 01 0007 140</t>
  </si>
  <si>
    <t>1 16 01193 01 0401 140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</si>
  <si>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</si>
  <si>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</si>
  <si>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1 16 01203 01 0025 140</t>
  </si>
  <si>
    <t>1 16 01203 01 9000 140</t>
  </si>
  <si>
    <t>1 08 07150 01 4000 110</t>
  </si>
  <si>
    <t>Госудаственная пошлина за выдачу разрешения на установку рекламной конструкции (прочие поступления)</t>
  </si>
  <si>
    <t>1 16 01053 01 9000 140</t>
  </si>
  <si>
    <t>1 16 01063 01 0009 140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</si>
  <si>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</si>
  <si>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</si>
  <si>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</si>
  <si>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</si>
  <si>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</si>
  <si>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1 08 03010 01 1050 110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</si>
  <si>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</si>
  <si>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</si>
  <si>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</si>
  <si>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</si>
  <si>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</si>
  <si>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1 01 02080 01 1000 110</t>
  </si>
  <si>
    <t>1 16 01053 01 0027 140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</si>
  <si>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</si>
  <si>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1 16 01053 01 0351 140</t>
  </si>
  <si>
    <t>1 16 01063 01 0091 140</t>
  </si>
  <si>
    <t>1 16 01063 01 0101 140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</si>
  <si>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</si>
  <si>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1 16 01083 01 0028 140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</si>
  <si>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</si>
  <si>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</si>
  <si>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1 16 01143 01 0171 140</t>
  </si>
  <si>
    <t>1 16 01153 01 0005 140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</si>
  <si>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</si>
  <si>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1 16 01163 01 0000 140</t>
  </si>
  <si>
    <t>1 16 01173 01 0008 140</t>
  </si>
  <si>
    <t>1 16 01193 01 0013 140</t>
  </si>
  <si>
    <t>1 16 01193 01 0020 140</t>
  </si>
  <si>
    <t>1 16 01073 01 0027 140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</si>
  <si>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</si>
  <si>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</si>
  <si>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</si>
  <si>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</si>
  <si>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</si>
  <si>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</si>
  <si>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1 16 01133 01 9000 140</t>
  </si>
  <si>
    <t>1 16 01203 01 0013 140</t>
  </si>
  <si>
    <t>1 01 02040 01 1000 110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</si>
  <si>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</si>
  <si>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</si>
  <si>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</si>
  <si>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</si>
  <si>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</si>
  <si>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</si>
  <si>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</si>
  <si>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</si>
  <si>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</si>
  <si>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1 01 02010 01 2100 110</t>
  </si>
  <si>
    <t>1 01 02010 01 3000 110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</si>
  <si>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</si>
  <si>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</si>
  <si>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1 01 02020 01 2100 110</t>
  </si>
  <si>
    <t>1 01 02020 01 3000 110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</si>
  <si>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</si>
  <si>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</si>
  <si>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1 01 02030 01 2100 110</t>
  </si>
  <si>
    <t>1 01 02030 01 3000 110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</si>
  <si>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</si>
  <si>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1 01 02080 01 2100 110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</si>
  <si>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</si>
  <si>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</si>
  <si>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1 05 01011 01 2100 110</t>
  </si>
  <si>
    <t>1 05 01011 01 3000 110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</si>
  <si>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</si>
  <si>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1 05 01021 01 2100 110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</si>
  <si>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</si>
  <si>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1 05 01021 01 3000 110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</si>
  <si>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</si>
  <si>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1 05 04010 02 2100 110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</si>
  <si>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</si>
  <si>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1 06 01020 04 2100 110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</si>
  <si>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</si>
  <si>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1 06 06032 04 2100 110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</si>
  <si>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</si>
  <si>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1 06 06042 04 2100 110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</si>
  <si>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</si>
  <si>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</si>
  <si>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</si>
  <si>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</si>
  <si>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</si>
  <si>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</si>
  <si>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1 16 01173 01 0007 140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</si>
  <si>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</si>
  <si>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1 08 07150 01 1000 110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</si>
  <si>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</t>
  </si>
  <si>
    <t>1 16 01053 01 0063 140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</si>
  <si>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об организации предоставления государственных и муниципальных услуг)</t>
  </si>
  <si>
    <t>1 16 01063 01 0008 140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</si>
  <si>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</si>
  <si>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</si>
  <si>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</si>
  <si>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</si>
  <si>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</si>
  <si>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</si>
  <si>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1 16 01153 01 0003 140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</si>
  <si>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</si>
  <si>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</si>
  <si>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</si>
  <si>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</si>
  <si>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</si>
  <si>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</si>
  <si>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</si>
  <si>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</si>
  <si>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</si>
  <si>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</si>
  <si>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</si>
  <si>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(по искам)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</si>
  <si>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(за фактическое использование(неосновательное обогащение) без заключённых договоров аренды)</t>
  </si>
  <si>
    <t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</si>
  <si>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1 16 01053 01 0059 140</t>
  </si>
  <si>
    <t>1 16 01083 01 0281 140</t>
  </si>
  <si>
    <t>1 16 01143 01 0002 140</t>
  </si>
  <si>
    <t>1 16 01193 01 0009 140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</si>
  <si>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</si>
  <si>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</si>
  <si>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</si>
  <si>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</si>
  <si>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</si>
  <si>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</si>
  <si>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</si>
  <si>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</si>
  <si>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</si>
  <si>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</si>
  <si>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</si>
  <si>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</si>
  <si>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</si>
  <si>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</t>
  </si>
  <si>
    <t>2</t>
  </si>
  <si>
    <t>3</t>
  </si>
  <si>
    <t>4</t>
  </si>
  <si>
    <t>Наименование кода поступлений в бюджет доходов</t>
  </si>
  <si>
    <t>Код</t>
  </si>
  <si>
    <t>Плановый период</t>
  </si>
  <si>
    <t>2023 год</t>
  </si>
  <si>
    <t>2024 год</t>
  </si>
  <si>
    <t>2025 год</t>
  </si>
  <si>
    <t>Утверждено</t>
  </si>
  <si>
    <t>решением городского Совета</t>
  </si>
  <si>
    <t>Приложение № 1 к решению</t>
  </si>
  <si>
    <t>(рублей)</t>
  </si>
  <si>
    <t>Прогнозируемые объемы налоговых и неналоговых доходов городского бюджета по кодам видов и подвидов доходов на 2023 год и плановый период 2024 и 2025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</si>
  <si>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</si>
  <si>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</si>
  <si>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</si>
  <si>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Прочие доходы от компенсации затрат бюджетов городских округов</t>
  </si>
  <si>
    <t>1 13 02994 04 0000 130</t>
  </si>
  <si>
    <t>1 01 02130 01 1000 110</t>
  </si>
  <si>
    <t>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</si>
  <si>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</si>
  <si>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</si>
  <si>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</si>
  <si>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</si>
  <si>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1 09 04052 04 1000 110</t>
  </si>
  <si>
    <t>1 09 04052 04 2100 110</t>
  </si>
  <si>
    <t xml:space="preserve">            от 16.10.2023                     </t>
  </si>
  <si>
    <t xml:space="preserve">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</si>
</sst>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26">
    <xf numFmtId="0" fontId="0" fillId="0" borderId="0" xfId="0"/>
    <xf numFmtId="49" fontId="5" fillId="0" borderId="0" xfId="0" applyNumberFormat="1" applyFont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4" fillId="0" borderId="0" xfId="0" applyFont="1"/>
    <xf numFmtId="4" fontId="4" fillId="0" borderId="1" xfId="0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Continuous" vertical="center" wrapText="1"/>
    </xf>
    <xf numFmtId="0" fontId="27" fillId="0" borderId="0" xfId="0" applyFont="1" applyAlignment="1">
      <alignment horizontal="centerContinuous" vertical="center" wrapText="1"/>
    </xf>
    <xf numFmtId="0" fontId="5" fillId="0" borderId="1" xfId="0" applyFont="1" applyBorder="1" applyAlignment="1">
      <alignment horizontal="center" vertical="center"/>
    </xf>
    <xf numFmtId="49" fontId="28" fillId="0" borderId="0" xfId="0" applyNumberFormat="1" applyFont="1" applyAlignment="1">
      <alignment horizontal="centerContinuous" vertical="center" wrapText="1"/>
    </xf>
    <xf numFmtId="0" fontId="28" fillId="0" borderId="0" xfId="0" applyFont="1" applyAlignment="1">
      <alignment horizontal="centerContinuous" wrapText="1"/>
    </xf>
    <xf numFmtId="0" fontId="5" fillId="0" borderId="0" xfId="0" applyFont="1" applyAlignment="1">
      <alignment horizontal="right"/>
    </xf>
    <xf numFmtId="0" fontId="29" fillId="2" borderId="0" xfId="0" applyFont="1" applyFill="1"/>
    <xf numFmtId="4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112"/>
  <sheetViews>
    <sheetView showGridLines="0" tabSelected="1" zoomScaleNormal="100" zoomScaleSheetLayoutView="100" workbookViewId="0">
      <selection activeCell="F6" sqref="F6"/>
    </sheetView>
  </sheetViews>
  <sheetFormatPr defaultColWidth="9" defaultRowHeight="15.75" x14ac:dyDescent="0.25"/>
  <cols>
    <col min="1" max="1" width="101" style="1" customWidth="1"/>
    <col min="2" max="2" width="24.28515625" style="8" customWidth="1"/>
    <col min="3" max="3" width="18.28515625" style="10" customWidth="1"/>
    <col min="4" max="4" width="24" style="10" customWidth="1"/>
    <col min="5" max="5" width="18.28515625" style="10" customWidth="1"/>
    <col min="6" max="6" width="9.140625" style="8" customWidth="1"/>
    <col min="7" max="16384" width="9" style="8"/>
  </cols>
  <sheetData>
    <row r="1" spans="1:6" ht="18.75" x14ac:dyDescent="0.3">
      <c r="C1" s="8"/>
      <c r="D1" s="23" t="s">
        <v>199</v>
      </c>
      <c r="E1" s="23"/>
    </row>
    <row r="2" spans="1:6" ht="18.75" x14ac:dyDescent="0.3">
      <c r="C2" s="8"/>
      <c r="D2" s="23" t="s">
        <v>200</v>
      </c>
      <c r="E2" s="23"/>
    </row>
    <row r="3" spans="1:6" ht="18.75" x14ac:dyDescent="0.3">
      <c r="C3" s="8"/>
      <c r="D3" s="20" t="s">
        <v>217</v>
      </c>
      <c r="E3" s="20" t="s">
        <v>218</v>
      </c>
    </row>
    <row r="4" spans="1:6" ht="25.5" x14ac:dyDescent="0.3">
      <c r="A4" s="14"/>
      <c r="B4" s="15"/>
      <c r="C4" s="8"/>
      <c r="D4" s="23" t="s">
        <v>201</v>
      </c>
      <c r="E4" s="23"/>
      <c r="F4" s="9"/>
    </row>
    <row r="6" spans="1:6" ht="40.5" x14ac:dyDescent="0.3">
      <c r="A6" s="17" t="s">
        <v>203</v>
      </c>
      <c r="B6" s="18"/>
      <c r="C6" s="18"/>
      <c r="D6" s="18"/>
      <c r="E6" s="18"/>
    </row>
    <row r="8" spans="1:6" x14ac:dyDescent="0.25">
      <c r="E8" s="19" t="s">
        <v>202</v>
      </c>
    </row>
    <row r="9" spans="1:6" x14ac:dyDescent="0.25">
      <c r="A9" s="24" t="s">
        <v>193</v>
      </c>
      <c r="B9" s="24" t="s">
        <v>194</v>
      </c>
      <c r="C9" s="24" t="s">
        <v>196</v>
      </c>
      <c r="D9" s="25" t="s">
        <v>195</v>
      </c>
      <c r="E9" s="25"/>
    </row>
    <row r="10" spans="1:6" x14ac:dyDescent="0.25">
      <c r="A10" s="24"/>
      <c r="B10" s="24"/>
      <c r="C10" s="24"/>
      <c r="D10" s="3" t="s">
        <v>197</v>
      </c>
      <c r="E10" s="16" t="s">
        <v>198</v>
      </c>
    </row>
    <row r="11" spans="1:6" x14ac:dyDescent="0.25">
      <c r="A11" s="3" t="s">
        <v>189</v>
      </c>
      <c r="B11" s="3" t="s">
        <v>190</v>
      </c>
      <c r="C11" s="3" t="s">
        <v>191</v>
      </c>
      <c r="D11" s="3" t="s">
        <v>192</v>
      </c>
      <c r="E11" s="16">
        <v>5</v>
      </c>
    </row>
    <row r="12" spans="1:6" x14ac:dyDescent="0.25">
      <c r="A12" s="4" t="s">
        <v>1</v>
      </c>
      <c r="B12" s="2" t="s">
        <v>0</v>
      </c>
      <c r="C12" s="12">
        <f>SUM(C13:C112)</f>
        <v>1751823399.1699998</v>
      </c>
      <c r="D12" s="12">
        <f t="shared" ref="D12:E12" si="0">SUM(D13:D112)</f>
        <v>1899721704.1099999</v>
      </c>
      <c r="E12" s="12">
        <f t="shared" si="0"/>
        <v>1260434380</v>
      </c>
    </row>
    <row r="13" spans="1:6" ht="94.5" x14ac:dyDescent="0.25">
      <c r="A13" s="5" t="s">
        <v>204</v>
      </c>
      <c r="B13" s="3" t="s">
        <v>2</v>
      </c>
      <c r="C13" s="7">
        <f>1328536000+5000000-45669840</f>
        <v>1287866160</v>
      </c>
      <c r="D13" s="7">
        <v>1433279000</v>
      </c>
      <c r="E13" s="7">
        <v>944850000</v>
      </c>
    </row>
    <row r="14" spans="1:6" ht="63" hidden="1" x14ac:dyDescent="0.25">
      <c r="A14" s="5" t="s">
        <v>109</v>
      </c>
      <c r="B14" s="3" t="s">
        <v>110</v>
      </c>
      <c r="C14" s="7">
        <f>5000000-5000000</f>
        <v>0</v>
      </c>
      <c r="D14" s="7">
        <v>0</v>
      </c>
      <c r="E14" s="7">
        <v>0</v>
      </c>
    </row>
    <row r="15" spans="1:6" ht="94.5" x14ac:dyDescent="0.25">
      <c r="A15" s="5" t="s">
        <v>205</v>
      </c>
      <c r="B15" s="3" t="s">
        <v>111</v>
      </c>
      <c r="C15" s="7">
        <f>500000-400000</f>
        <v>100000</v>
      </c>
      <c r="D15" s="7">
        <v>0</v>
      </c>
      <c r="E15" s="7">
        <v>0</v>
      </c>
    </row>
    <row r="16" spans="1:6" ht="94.5" x14ac:dyDescent="0.25">
      <c r="A16" s="5" t="s">
        <v>101</v>
      </c>
      <c r="B16" s="3" t="s">
        <v>3</v>
      </c>
      <c r="C16" s="7">
        <f>1414000+2000-476600</f>
        <v>939400</v>
      </c>
      <c r="D16" s="7">
        <v>1522000</v>
      </c>
      <c r="E16" s="7">
        <v>1522000</v>
      </c>
    </row>
    <row r="17" spans="1:5" ht="78.75" hidden="1" x14ac:dyDescent="0.25">
      <c r="A17" s="5" t="s">
        <v>112</v>
      </c>
      <c r="B17" s="3" t="s">
        <v>114</v>
      </c>
      <c r="C17" s="7">
        <f>2000-2000</f>
        <v>0</v>
      </c>
      <c r="D17" s="7">
        <v>0</v>
      </c>
      <c r="E17" s="7">
        <v>0</v>
      </c>
    </row>
    <row r="18" spans="1:5" ht="94.5" x14ac:dyDescent="0.25">
      <c r="A18" s="5" t="s">
        <v>113</v>
      </c>
      <c r="B18" s="3" t="s">
        <v>115</v>
      </c>
      <c r="C18" s="7">
        <v>1000</v>
      </c>
      <c r="D18" s="7">
        <v>0</v>
      </c>
      <c r="E18" s="7">
        <v>0</v>
      </c>
    </row>
    <row r="19" spans="1:5" ht="47.25" x14ac:dyDescent="0.25">
      <c r="A19" s="5" t="s">
        <v>102</v>
      </c>
      <c r="B19" s="3" t="s">
        <v>4</v>
      </c>
      <c r="C19" s="7">
        <f>3028000+36000+1836600</f>
        <v>4900600</v>
      </c>
      <c r="D19" s="7">
        <v>3293000</v>
      </c>
      <c r="E19" s="7">
        <v>3293000</v>
      </c>
    </row>
    <row r="20" spans="1:5" ht="31.5" hidden="1" x14ac:dyDescent="0.25">
      <c r="A20" s="5" t="s">
        <v>116</v>
      </c>
      <c r="B20" s="3" t="s">
        <v>118</v>
      </c>
      <c r="C20" s="7">
        <f>36000-36000</f>
        <v>0</v>
      </c>
      <c r="D20" s="7">
        <v>0</v>
      </c>
      <c r="E20" s="7">
        <v>0</v>
      </c>
    </row>
    <row r="21" spans="1:5" ht="47.25" x14ac:dyDescent="0.25">
      <c r="A21" s="5" t="s">
        <v>117</v>
      </c>
      <c r="B21" s="3" t="s">
        <v>119</v>
      </c>
      <c r="C21" s="7">
        <v>2000</v>
      </c>
      <c r="D21" s="7">
        <v>0</v>
      </c>
      <c r="E21" s="7">
        <v>0</v>
      </c>
    </row>
    <row r="22" spans="1:5" ht="78.75" x14ac:dyDescent="0.25">
      <c r="A22" s="5" t="s">
        <v>97</v>
      </c>
      <c r="B22" s="3" t="s">
        <v>100</v>
      </c>
      <c r="C22" s="7">
        <f>114871000+10182350</f>
        <v>125053350</v>
      </c>
      <c r="D22" s="7">
        <v>115247000</v>
      </c>
      <c r="E22" s="7">
        <v>15808000</v>
      </c>
    </row>
    <row r="23" spans="1:5" ht="110.25" x14ac:dyDescent="0.25">
      <c r="A23" s="5" t="s">
        <v>206</v>
      </c>
      <c r="B23" s="3" t="s">
        <v>74</v>
      </c>
      <c r="C23" s="7">
        <f>38486000+100000-13294650</f>
        <v>25291350</v>
      </c>
      <c r="D23" s="7">
        <v>41447000</v>
      </c>
      <c r="E23" s="7">
        <v>8450000</v>
      </c>
    </row>
    <row r="24" spans="1:5" ht="78.75" hidden="1" x14ac:dyDescent="0.25">
      <c r="A24" s="5" t="s">
        <v>120</v>
      </c>
      <c r="B24" s="3" t="s">
        <v>121</v>
      </c>
      <c r="C24" s="7">
        <f>100000-100000</f>
        <v>0</v>
      </c>
      <c r="D24" s="7">
        <v>0</v>
      </c>
      <c r="E24" s="7">
        <v>0</v>
      </c>
    </row>
    <row r="25" spans="1:5" ht="63" x14ac:dyDescent="0.25">
      <c r="A25" s="6" t="s">
        <v>211</v>
      </c>
      <c r="B25" s="21" t="s">
        <v>209</v>
      </c>
      <c r="C25" s="22">
        <v>6636000</v>
      </c>
      <c r="D25" s="7">
        <v>0</v>
      </c>
      <c r="E25" s="7">
        <v>0</v>
      </c>
    </row>
    <row r="26" spans="1:5" ht="63" x14ac:dyDescent="0.25">
      <c r="A26" s="6" t="s">
        <v>212</v>
      </c>
      <c r="B26" s="21" t="s">
        <v>210</v>
      </c>
      <c r="C26" s="22">
        <v>4300000</v>
      </c>
      <c r="D26" s="7">
        <v>0</v>
      </c>
      <c r="E26" s="7">
        <v>0</v>
      </c>
    </row>
    <row r="27" spans="1:5" ht="78.75" x14ac:dyDescent="0.25">
      <c r="A27" s="5" t="s">
        <v>163</v>
      </c>
      <c r="B27" s="3" t="s">
        <v>5</v>
      </c>
      <c r="C27" s="7">
        <f>5319540+1160460</f>
        <v>6480000</v>
      </c>
      <c r="D27" s="7">
        <v>5798100</v>
      </c>
      <c r="E27" s="7">
        <v>6386640</v>
      </c>
    </row>
    <row r="28" spans="1:5" ht="94.5" x14ac:dyDescent="0.25">
      <c r="A28" s="5" t="s">
        <v>164</v>
      </c>
      <c r="B28" s="3" t="s">
        <v>6</v>
      </c>
      <c r="C28" s="7">
        <f>36950-950</f>
        <v>36000</v>
      </c>
      <c r="D28" s="7">
        <v>39610</v>
      </c>
      <c r="E28" s="7">
        <v>42490</v>
      </c>
    </row>
    <row r="29" spans="1:5" ht="78.75" x14ac:dyDescent="0.25">
      <c r="A29" s="5" t="s">
        <v>165</v>
      </c>
      <c r="B29" s="3" t="s">
        <v>7</v>
      </c>
      <c r="C29" s="7">
        <f>6576040+287960</f>
        <v>6864000</v>
      </c>
      <c r="D29" s="7">
        <v>7074870</v>
      </c>
      <c r="E29" s="7">
        <v>7711390</v>
      </c>
    </row>
    <row r="30" spans="1:5" ht="78.75" x14ac:dyDescent="0.25">
      <c r="A30" s="5" t="s">
        <v>166</v>
      </c>
      <c r="B30" s="3" t="s">
        <v>8</v>
      </c>
      <c r="C30" s="7">
        <f>-701570-98430</f>
        <v>-800000</v>
      </c>
      <c r="D30" s="7">
        <v>-759340</v>
      </c>
      <c r="E30" s="7">
        <v>-786470</v>
      </c>
    </row>
    <row r="31" spans="1:5" ht="47.25" x14ac:dyDescent="0.25">
      <c r="A31" s="5" t="s">
        <v>10</v>
      </c>
      <c r="B31" s="3" t="s">
        <v>9</v>
      </c>
      <c r="C31" s="7">
        <f>41188000+300000-14364000</f>
        <v>27124000</v>
      </c>
      <c r="D31" s="7">
        <v>46639000</v>
      </c>
      <c r="E31" s="7">
        <v>56743000</v>
      </c>
    </row>
    <row r="32" spans="1:5" ht="31.5" hidden="1" x14ac:dyDescent="0.25">
      <c r="A32" s="5" t="s">
        <v>122</v>
      </c>
      <c r="B32" s="3" t="s">
        <v>124</v>
      </c>
      <c r="C32" s="7">
        <f>300000-300000</f>
        <v>0</v>
      </c>
      <c r="D32" s="7">
        <v>0</v>
      </c>
      <c r="E32" s="7">
        <v>0</v>
      </c>
    </row>
    <row r="33" spans="1:5" ht="47.25" x14ac:dyDescent="0.25">
      <c r="A33" s="5" t="s">
        <v>123</v>
      </c>
      <c r="B33" s="3" t="s">
        <v>125</v>
      </c>
      <c r="C33" s="7">
        <v>1000</v>
      </c>
      <c r="D33" s="7">
        <v>0</v>
      </c>
      <c r="E33" s="7">
        <v>0</v>
      </c>
    </row>
    <row r="34" spans="1:5" ht="63" x14ac:dyDescent="0.25">
      <c r="A34" s="5" t="s">
        <v>12</v>
      </c>
      <c r="B34" s="3" t="s">
        <v>11</v>
      </c>
      <c r="C34" s="7">
        <f>17667000+200000-2587000</f>
        <v>15280000</v>
      </c>
      <c r="D34" s="7">
        <v>19367000</v>
      </c>
      <c r="E34" s="7">
        <v>19367000</v>
      </c>
    </row>
    <row r="35" spans="1:5" ht="47.25" hidden="1" x14ac:dyDescent="0.25">
      <c r="A35" s="5" t="s">
        <v>126</v>
      </c>
      <c r="B35" s="3" t="s">
        <v>127</v>
      </c>
      <c r="C35" s="7">
        <f>200000-200000</f>
        <v>0</v>
      </c>
      <c r="D35" s="7">
        <v>0</v>
      </c>
      <c r="E35" s="7">
        <v>0</v>
      </c>
    </row>
    <row r="36" spans="1:5" ht="63" x14ac:dyDescent="0.25">
      <c r="A36" s="5" t="s">
        <v>128</v>
      </c>
      <c r="B36" s="3" t="s">
        <v>129</v>
      </c>
      <c r="C36" s="7">
        <v>1000</v>
      </c>
      <c r="D36" s="7">
        <v>0</v>
      </c>
      <c r="E36" s="7">
        <v>0</v>
      </c>
    </row>
    <row r="37" spans="1:5" ht="47.25" x14ac:dyDescent="0.25">
      <c r="A37" s="5" t="s">
        <v>168</v>
      </c>
      <c r="B37" s="3" t="s">
        <v>167</v>
      </c>
      <c r="C37" s="7">
        <f>-194000-1141000</f>
        <v>-1335000</v>
      </c>
      <c r="D37" s="7">
        <v>0</v>
      </c>
      <c r="E37" s="7">
        <v>0</v>
      </c>
    </row>
    <row r="38" spans="1:5" ht="31.5" x14ac:dyDescent="0.25">
      <c r="A38" s="6" t="s">
        <v>14</v>
      </c>
      <c r="B38" s="3" t="s">
        <v>13</v>
      </c>
      <c r="C38" s="7">
        <f>1724000-1301000</f>
        <v>423000</v>
      </c>
      <c r="D38" s="7">
        <v>1868000</v>
      </c>
      <c r="E38" s="7">
        <v>1868000</v>
      </c>
    </row>
    <row r="39" spans="1:5" ht="47.25" x14ac:dyDescent="0.25">
      <c r="A39" s="6" t="s">
        <v>16</v>
      </c>
      <c r="B39" s="3" t="s">
        <v>15</v>
      </c>
      <c r="C39" s="7">
        <f>17597000+20000-7987000</f>
        <v>9630000</v>
      </c>
      <c r="D39" s="7">
        <v>18843000</v>
      </c>
      <c r="E39" s="7">
        <v>19343000</v>
      </c>
    </row>
    <row r="40" spans="1:5" ht="31.5" hidden="1" x14ac:dyDescent="0.25">
      <c r="A40" s="6" t="s">
        <v>130</v>
      </c>
      <c r="B40" s="3" t="s">
        <v>131</v>
      </c>
      <c r="C40" s="7">
        <f>20000-20000</f>
        <v>0</v>
      </c>
      <c r="D40" s="7">
        <v>0</v>
      </c>
      <c r="E40" s="7">
        <v>0</v>
      </c>
    </row>
    <row r="41" spans="1:5" ht="47.25" x14ac:dyDescent="0.25">
      <c r="A41" s="6" t="s">
        <v>18</v>
      </c>
      <c r="B41" s="3" t="s">
        <v>17</v>
      </c>
      <c r="C41" s="7">
        <f>39014000+200000-2493000</f>
        <v>36721000</v>
      </c>
      <c r="D41" s="7">
        <v>43135000</v>
      </c>
      <c r="E41" s="7">
        <v>47449000</v>
      </c>
    </row>
    <row r="42" spans="1:5" ht="47.25" hidden="1" x14ac:dyDescent="0.25">
      <c r="A42" s="6" t="s">
        <v>132</v>
      </c>
      <c r="B42" s="3" t="s">
        <v>133</v>
      </c>
      <c r="C42" s="7">
        <f>200000-200000</f>
        <v>0</v>
      </c>
      <c r="D42" s="7">
        <v>0</v>
      </c>
      <c r="E42" s="7">
        <v>0</v>
      </c>
    </row>
    <row r="43" spans="1:5" ht="47.25" x14ac:dyDescent="0.25">
      <c r="A43" s="5" t="s">
        <v>20</v>
      </c>
      <c r="B43" s="3" t="s">
        <v>19</v>
      </c>
      <c r="C43" s="7">
        <f>16996000+200000+6661000</f>
        <v>23857000</v>
      </c>
      <c r="D43" s="7">
        <v>19097000</v>
      </c>
      <c r="E43" s="7">
        <v>19232000</v>
      </c>
    </row>
    <row r="44" spans="1:5" ht="31.5" hidden="1" x14ac:dyDescent="0.25">
      <c r="A44" s="5" t="s">
        <v>134</v>
      </c>
      <c r="B44" s="3" t="s">
        <v>135</v>
      </c>
      <c r="C44" s="7">
        <f>200000-200000</f>
        <v>0</v>
      </c>
      <c r="D44" s="7">
        <v>0</v>
      </c>
      <c r="E44" s="7">
        <v>0</v>
      </c>
    </row>
    <row r="45" spans="1:5" ht="47.25" x14ac:dyDescent="0.25">
      <c r="A45" s="5" t="s">
        <v>22</v>
      </c>
      <c r="B45" s="3" t="s">
        <v>21</v>
      </c>
      <c r="C45" s="13">
        <f>9402000+200000+2064000</f>
        <v>11666000</v>
      </c>
      <c r="D45" s="13">
        <v>9218000</v>
      </c>
      <c r="E45" s="13">
        <v>9015000</v>
      </c>
    </row>
    <row r="46" spans="1:5" ht="31.5" hidden="1" x14ac:dyDescent="0.25">
      <c r="A46" s="5" t="s">
        <v>136</v>
      </c>
      <c r="B46" s="3" t="s">
        <v>137</v>
      </c>
      <c r="C46" s="13">
        <f>200000-200000</f>
        <v>0</v>
      </c>
      <c r="D46" s="13">
        <v>0</v>
      </c>
      <c r="E46" s="13">
        <v>0</v>
      </c>
    </row>
    <row r="47" spans="1:5" ht="47.25" x14ac:dyDescent="0.25">
      <c r="A47" s="6" t="s">
        <v>70</v>
      </c>
      <c r="B47" s="3" t="s">
        <v>68</v>
      </c>
      <c r="C47" s="7">
        <f>8007000+2518000</f>
        <v>10525000</v>
      </c>
      <c r="D47" s="7">
        <v>8309000</v>
      </c>
      <c r="E47" s="7">
        <v>8545000</v>
      </c>
    </row>
    <row r="48" spans="1:5" ht="47.25" x14ac:dyDescent="0.25">
      <c r="A48" s="6" t="s">
        <v>71</v>
      </c>
      <c r="B48" s="3" t="s">
        <v>69</v>
      </c>
      <c r="C48" s="7">
        <f>360000-360000</f>
        <v>0</v>
      </c>
      <c r="D48" s="7">
        <v>370000</v>
      </c>
      <c r="E48" s="7">
        <v>380000</v>
      </c>
    </row>
    <row r="49" spans="1:5" ht="47.25" x14ac:dyDescent="0.25">
      <c r="A49" s="5" t="s">
        <v>147</v>
      </c>
      <c r="B49" s="3" t="s">
        <v>146</v>
      </c>
      <c r="C49" s="7">
        <v>5000</v>
      </c>
      <c r="D49" s="7">
        <v>5000</v>
      </c>
      <c r="E49" s="7">
        <v>5000</v>
      </c>
    </row>
    <row r="50" spans="1:5" ht="31.5" x14ac:dyDescent="0.25">
      <c r="A50" s="5" t="s">
        <v>60</v>
      </c>
      <c r="B50" s="3" t="s">
        <v>59</v>
      </c>
      <c r="C50" s="7">
        <v>30000</v>
      </c>
      <c r="D50" s="7">
        <v>30000</v>
      </c>
      <c r="E50" s="7">
        <v>30000</v>
      </c>
    </row>
    <row r="51" spans="1:5" ht="78.75" x14ac:dyDescent="0.25">
      <c r="A51" s="5" t="s">
        <v>24</v>
      </c>
      <c r="B51" s="3" t="s">
        <v>23</v>
      </c>
      <c r="C51" s="7">
        <v>22400</v>
      </c>
      <c r="D51" s="7">
        <v>22400</v>
      </c>
      <c r="E51" s="7">
        <v>22400</v>
      </c>
    </row>
    <row r="52" spans="1:5" ht="47.25" x14ac:dyDescent="0.25">
      <c r="A52" s="6" t="s">
        <v>213</v>
      </c>
      <c r="B52" s="21" t="s">
        <v>215</v>
      </c>
      <c r="C52" s="22">
        <v>396.27</v>
      </c>
      <c r="D52" s="7">
        <v>0</v>
      </c>
      <c r="E52" s="7">
        <v>0</v>
      </c>
    </row>
    <row r="53" spans="1:5" ht="31.5" x14ac:dyDescent="0.25">
      <c r="A53" s="6" t="s">
        <v>214</v>
      </c>
      <c r="B53" s="21" t="s">
        <v>216</v>
      </c>
      <c r="C53" s="22">
        <v>-396.27</v>
      </c>
      <c r="D53" s="7">
        <v>0</v>
      </c>
      <c r="E53" s="7">
        <v>0</v>
      </c>
    </row>
    <row r="54" spans="1:5" ht="47.25" x14ac:dyDescent="0.25">
      <c r="A54" s="5" t="s">
        <v>26</v>
      </c>
      <c r="B54" s="3" t="s">
        <v>25</v>
      </c>
      <c r="C54" s="7">
        <v>40000000</v>
      </c>
      <c r="D54" s="7">
        <v>40000000</v>
      </c>
      <c r="E54" s="7">
        <v>40000000</v>
      </c>
    </row>
    <row r="55" spans="1:5" ht="63" x14ac:dyDescent="0.25">
      <c r="A55" s="5" t="s">
        <v>169</v>
      </c>
      <c r="B55" s="3" t="s">
        <v>27</v>
      </c>
      <c r="C55" s="7">
        <v>100000</v>
      </c>
      <c r="D55" s="7">
        <v>100000</v>
      </c>
      <c r="E55" s="7">
        <v>100000</v>
      </c>
    </row>
    <row r="56" spans="1:5" ht="63" x14ac:dyDescent="0.25">
      <c r="A56" s="5" t="s">
        <v>170</v>
      </c>
      <c r="B56" s="3" t="s">
        <v>28</v>
      </c>
      <c r="C56" s="7">
        <v>200000</v>
      </c>
      <c r="D56" s="7">
        <v>200000</v>
      </c>
      <c r="E56" s="7">
        <v>200000</v>
      </c>
    </row>
    <row r="57" spans="1:5" ht="47.25" x14ac:dyDescent="0.25">
      <c r="A57" s="5" t="s">
        <v>30</v>
      </c>
      <c r="B57" s="3" t="s">
        <v>29</v>
      </c>
      <c r="C57" s="7">
        <v>15000000</v>
      </c>
      <c r="D57" s="7">
        <v>15000000</v>
      </c>
      <c r="E57" s="7">
        <v>15000000</v>
      </c>
    </row>
    <row r="58" spans="1:5" ht="78.75" x14ac:dyDescent="0.25">
      <c r="A58" s="5" t="s">
        <v>32</v>
      </c>
      <c r="B58" s="3" t="s">
        <v>31</v>
      </c>
      <c r="C58" s="7">
        <v>280</v>
      </c>
      <c r="D58" s="7">
        <v>280</v>
      </c>
      <c r="E58" s="7">
        <v>280</v>
      </c>
    </row>
    <row r="59" spans="1:5" ht="31.5" x14ac:dyDescent="0.25">
      <c r="A59" s="5" t="s">
        <v>73</v>
      </c>
      <c r="B59" s="3" t="s">
        <v>72</v>
      </c>
      <c r="C59" s="7">
        <v>150000</v>
      </c>
      <c r="D59" s="7">
        <v>150000</v>
      </c>
      <c r="E59" s="7">
        <v>150000</v>
      </c>
    </row>
    <row r="60" spans="1:5" ht="47.25" x14ac:dyDescent="0.25">
      <c r="A60" s="5" t="s">
        <v>107</v>
      </c>
      <c r="B60" s="3" t="s">
        <v>108</v>
      </c>
      <c r="C60" s="7">
        <v>276000</v>
      </c>
      <c r="D60" s="7">
        <v>276000</v>
      </c>
      <c r="E60" s="7">
        <v>276000</v>
      </c>
    </row>
    <row r="61" spans="1:5" ht="47.25" x14ac:dyDescent="0.25">
      <c r="A61" s="5" t="s">
        <v>34</v>
      </c>
      <c r="B61" s="3" t="s">
        <v>33</v>
      </c>
      <c r="C61" s="7">
        <v>350000</v>
      </c>
      <c r="D61" s="7">
        <v>350000</v>
      </c>
      <c r="E61" s="7">
        <v>350000</v>
      </c>
    </row>
    <row r="62" spans="1:5" ht="47.25" x14ac:dyDescent="0.25">
      <c r="A62" s="5" t="s">
        <v>171</v>
      </c>
      <c r="B62" s="3" t="s">
        <v>35</v>
      </c>
      <c r="C62" s="7">
        <v>850000</v>
      </c>
      <c r="D62" s="7">
        <v>850000</v>
      </c>
      <c r="E62" s="7">
        <v>850000</v>
      </c>
    </row>
    <row r="63" spans="1:5" ht="31.5" x14ac:dyDescent="0.25">
      <c r="A63" s="5" t="s">
        <v>37</v>
      </c>
      <c r="B63" s="3" t="s">
        <v>36</v>
      </c>
      <c r="C63" s="7">
        <v>16600000</v>
      </c>
      <c r="D63" s="7">
        <v>16600000</v>
      </c>
      <c r="E63" s="7">
        <v>16600000</v>
      </c>
    </row>
    <row r="64" spans="1:5" ht="31.5" x14ac:dyDescent="0.25">
      <c r="A64" s="5" t="s">
        <v>39</v>
      </c>
      <c r="B64" s="3" t="s">
        <v>38</v>
      </c>
      <c r="C64" s="7">
        <v>3700000</v>
      </c>
      <c r="D64" s="7">
        <v>3700000</v>
      </c>
      <c r="E64" s="7">
        <v>3700000</v>
      </c>
    </row>
    <row r="65" spans="1:6" x14ac:dyDescent="0.25">
      <c r="A65" s="5" t="s">
        <v>207</v>
      </c>
      <c r="B65" s="3" t="s">
        <v>208</v>
      </c>
      <c r="C65" s="7">
        <f>763186.68+68519.73+195557.9</f>
        <v>1027264.31</v>
      </c>
      <c r="D65" s="7">
        <v>0</v>
      </c>
      <c r="E65" s="7">
        <v>0</v>
      </c>
    </row>
    <row r="66" spans="1:6" s="11" customFormat="1" ht="63" x14ac:dyDescent="0.25">
      <c r="A66" s="5" t="s">
        <v>41</v>
      </c>
      <c r="B66" s="3" t="s">
        <v>40</v>
      </c>
      <c r="C66" s="7">
        <f>3000000+15600595.68+1116140+4072704.9+295.1+234233.44</f>
        <v>24023969.120000001</v>
      </c>
      <c r="D66" s="7">
        <v>3000000</v>
      </c>
      <c r="E66" s="7">
        <v>3000000</v>
      </c>
      <c r="F66" s="8"/>
    </row>
    <row r="67" spans="1:6" ht="31.5" x14ac:dyDescent="0.25">
      <c r="A67" s="6" t="s">
        <v>43</v>
      </c>
      <c r="B67" s="3" t="s">
        <v>42</v>
      </c>
      <c r="C67" s="7">
        <v>3000000</v>
      </c>
      <c r="D67" s="7">
        <v>3000000</v>
      </c>
      <c r="E67" s="7">
        <v>3000000</v>
      </c>
    </row>
    <row r="68" spans="1:6" s="11" customFormat="1" ht="94.5" x14ac:dyDescent="0.25">
      <c r="A68" s="5" t="s">
        <v>176</v>
      </c>
      <c r="B68" s="3" t="s">
        <v>75</v>
      </c>
      <c r="C68" s="7">
        <v>30300</v>
      </c>
      <c r="D68" s="7">
        <v>30300</v>
      </c>
      <c r="E68" s="7">
        <v>30300</v>
      </c>
    </row>
    <row r="69" spans="1:6" s="11" customFormat="1" ht="63" x14ac:dyDescent="0.25">
      <c r="A69" s="5" t="s">
        <v>177</v>
      </c>
      <c r="B69" s="3" t="s">
        <v>172</v>
      </c>
      <c r="C69" s="7">
        <v>1200</v>
      </c>
      <c r="D69" s="7">
        <v>1200</v>
      </c>
      <c r="E69" s="7">
        <v>1200</v>
      </c>
    </row>
    <row r="70" spans="1:6" s="11" customFormat="1" ht="78.75" x14ac:dyDescent="0.25">
      <c r="A70" s="5" t="s">
        <v>149</v>
      </c>
      <c r="B70" s="3" t="s">
        <v>148</v>
      </c>
      <c r="C70" s="7">
        <v>6000</v>
      </c>
      <c r="D70" s="7">
        <v>6000</v>
      </c>
      <c r="E70" s="7">
        <v>6000</v>
      </c>
    </row>
    <row r="71" spans="1:6" s="11" customFormat="1" ht="78.75" x14ac:dyDescent="0.25">
      <c r="A71" s="5" t="s">
        <v>76</v>
      </c>
      <c r="B71" s="3" t="s">
        <v>77</v>
      </c>
      <c r="C71" s="7">
        <v>9300</v>
      </c>
      <c r="D71" s="7">
        <v>9300</v>
      </c>
      <c r="E71" s="7">
        <v>9300</v>
      </c>
    </row>
    <row r="72" spans="1:6" ht="63" x14ac:dyDescent="0.25">
      <c r="A72" s="5" t="s">
        <v>103</v>
      </c>
      <c r="B72" s="3" t="s">
        <v>61</v>
      </c>
      <c r="C72" s="7">
        <v>11200</v>
      </c>
      <c r="D72" s="7">
        <v>11200</v>
      </c>
      <c r="E72" s="7">
        <v>11200</v>
      </c>
    </row>
    <row r="73" spans="1:6" ht="126" x14ac:dyDescent="0.25">
      <c r="A73" s="5" t="s">
        <v>160</v>
      </c>
      <c r="B73" s="3" t="s">
        <v>150</v>
      </c>
      <c r="C73" s="7">
        <v>5800</v>
      </c>
      <c r="D73" s="7">
        <v>5800</v>
      </c>
      <c r="E73" s="7">
        <v>5800</v>
      </c>
    </row>
    <row r="74" spans="1:6" ht="94.5" x14ac:dyDescent="0.25">
      <c r="A74" s="5" t="s">
        <v>65</v>
      </c>
      <c r="B74" s="3" t="s">
        <v>62</v>
      </c>
      <c r="C74" s="7">
        <v>35800</v>
      </c>
      <c r="D74" s="7">
        <v>35800</v>
      </c>
      <c r="E74" s="7">
        <v>35800</v>
      </c>
    </row>
    <row r="75" spans="1:6" ht="126" x14ac:dyDescent="0.25">
      <c r="A75" s="5" t="s">
        <v>93</v>
      </c>
      <c r="B75" s="3" t="s">
        <v>78</v>
      </c>
      <c r="C75" s="7">
        <v>3100</v>
      </c>
      <c r="D75" s="7">
        <v>3100</v>
      </c>
      <c r="E75" s="7">
        <v>3100</v>
      </c>
    </row>
    <row r="76" spans="1:6" ht="78.75" x14ac:dyDescent="0.25">
      <c r="A76" s="5" t="s">
        <v>104</v>
      </c>
      <c r="B76" s="3" t="s">
        <v>79</v>
      </c>
      <c r="C76" s="7">
        <v>103500</v>
      </c>
      <c r="D76" s="7">
        <v>103500</v>
      </c>
      <c r="E76" s="7">
        <v>103500</v>
      </c>
    </row>
    <row r="77" spans="1:6" ht="78.75" x14ac:dyDescent="0.25">
      <c r="A77" s="5" t="s">
        <v>152</v>
      </c>
      <c r="B77" s="3" t="s">
        <v>151</v>
      </c>
      <c r="C77" s="7">
        <v>1400</v>
      </c>
      <c r="D77" s="7">
        <v>1400</v>
      </c>
      <c r="E77" s="7">
        <v>1400</v>
      </c>
    </row>
    <row r="78" spans="1:6" ht="63" x14ac:dyDescent="0.25">
      <c r="A78" s="5" t="s">
        <v>80</v>
      </c>
      <c r="B78" s="3" t="s">
        <v>91</v>
      </c>
      <c r="C78" s="7">
        <v>3800</v>
      </c>
      <c r="D78" s="7">
        <v>3800</v>
      </c>
      <c r="E78" s="7">
        <v>3800</v>
      </c>
    </row>
    <row r="79" spans="1:6" ht="63" x14ac:dyDescent="0.25">
      <c r="A79" s="5" t="s">
        <v>154</v>
      </c>
      <c r="B79" s="3" t="s">
        <v>153</v>
      </c>
      <c r="C79" s="7">
        <v>70700</v>
      </c>
      <c r="D79" s="7">
        <v>70700</v>
      </c>
      <c r="E79" s="7">
        <v>70700</v>
      </c>
    </row>
    <row r="80" spans="1:6" ht="78.75" x14ac:dyDescent="0.25">
      <c r="A80" s="5" t="s">
        <v>92</v>
      </c>
      <c r="B80" s="3" t="s">
        <v>81</v>
      </c>
      <c r="C80" s="7">
        <v>1000</v>
      </c>
      <c r="D80" s="7">
        <v>1000</v>
      </c>
      <c r="E80" s="7">
        <v>1000</v>
      </c>
    </row>
    <row r="81" spans="1:5" ht="78.75" x14ac:dyDescent="0.25">
      <c r="A81" s="5" t="s">
        <v>156</v>
      </c>
      <c r="B81" s="3" t="s">
        <v>155</v>
      </c>
      <c r="C81" s="7">
        <v>2800</v>
      </c>
      <c r="D81" s="7">
        <v>2800</v>
      </c>
      <c r="E81" s="7">
        <v>2800</v>
      </c>
    </row>
    <row r="82" spans="1:5" ht="78.75" x14ac:dyDescent="0.25">
      <c r="A82" s="5" t="s">
        <v>188</v>
      </c>
      <c r="B82" s="3" t="s">
        <v>173</v>
      </c>
      <c r="C82" s="7">
        <v>3200</v>
      </c>
      <c r="D82" s="7">
        <v>3200</v>
      </c>
      <c r="E82" s="7">
        <v>3200</v>
      </c>
    </row>
    <row r="83" spans="1:5" ht="63" x14ac:dyDescent="0.25">
      <c r="A83" s="5" t="s">
        <v>105</v>
      </c>
      <c r="B83" s="3" t="s">
        <v>98</v>
      </c>
      <c r="C83" s="7">
        <v>4200</v>
      </c>
      <c r="D83" s="7">
        <v>4200</v>
      </c>
      <c r="E83" s="7">
        <v>4200</v>
      </c>
    </row>
    <row r="84" spans="1:5" ht="94.5" x14ac:dyDescent="0.25">
      <c r="A84" s="5" t="s">
        <v>178</v>
      </c>
      <c r="B84" s="3" t="s">
        <v>174</v>
      </c>
      <c r="C84" s="7">
        <v>23300</v>
      </c>
      <c r="D84" s="7">
        <v>23300</v>
      </c>
      <c r="E84" s="7">
        <v>23300</v>
      </c>
    </row>
    <row r="85" spans="1:5" ht="78.75" x14ac:dyDescent="0.25">
      <c r="A85" s="5" t="s">
        <v>179</v>
      </c>
      <c r="B85" s="3" t="s">
        <v>48</v>
      </c>
      <c r="C85" s="7">
        <v>27000</v>
      </c>
      <c r="D85" s="7">
        <v>27000</v>
      </c>
      <c r="E85" s="7">
        <v>27000</v>
      </c>
    </row>
    <row r="86" spans="1:5" ht="78.75" x14ac:dyDescent="0.25">
      <c r="A86" s="5" t="s">
        <v>82</v>
      </c>
      <c r="B86" s="3" t="s">
        <v>83</v>
      </c>
      <c r="C86" s="7">
        <v>694500</v>
      </c>
      <c r="D86" s="7">
        <v>694500</v>
      </c>
      <c r="E86" s="7">
        <v>694500</v>
      </c>
    </row>
    <row r="87" spans="1:5" ht="94.5" x14ac:dyDescent="0.25">
      <c r="A87" s="5" t="s">
        <v>94</v>
      </c>
      <c r="B87" s="3" t="s">
        <v>84</v>
      </c>
      <c r="C87" s="7">
        <v>10500</v>
      </c>
      <c r="D87" s="7">
        <v>10500</v>
      </c>
      <c r="E87" s="7">
        <v>10500</v>
      </c>
    </row>
    <row r="88" spans="1:5" ht="63" x14ac:dyDescent="0.25">
      <c r="A88" s="5" t="s">
        <v>66</v>
      </c>
      <c r="B88" s="3" t="s">
        <v>49</v>
      </c>
      <c r="C88" s="7">
        <v>21900</v>
      </c>
      <c r="D88" s="7">
        <v>21900</v>
      </c>
      <c r="E88" s="7">
        <v>21900</v>
      </c>
    </row>
    <row r="89" spans="1:5" ht="94.5" x14ac:dyDescent="0.25">
      <c r="A89" s="5" t="s">
        <v>180</v>
      </c>
      <c r="B89" s="3" t="s">
        <v>157</v>
      </c>
      <c r="C89" s="7">
        <v>6000</v>
      </c>
      <c r="D89" s="7">
        <v>6000</v>
      </c>
      <c r="E89" s="7">
        <v>6000</v>
      </c>
    </row>
    <row r="90" spans="1:5" ht="94.5" x14ac:dyDescent="0.25">
      <c r="A90" s="5" t="s">
        <v>161</v>
      </c>
      <c r="B90" s="3" t="s">
        <v>85</v>
      </c>
      <c r="C90" s="7">
        <v>15000</v>
      </c>
      <c r="D90" s="7">
        <v>15000</v>
      </c>
      <c r="E90" s="7">
        <v>15000</v>
      </c>
    </row>
    <row r="91" spans="1:5" ht="94.5" x14ac:dyDescent="0.25">
      <c r="A91" s="5" t="s">
        <v>181</v>
      </c>
      <c r="B91" s="3" t="s">
        <v>50</v>
      </c>
      <c r="C91" s="7">
        <v>15200</v>
      </c>
      <c r="D91" s="7">
        <v>15200</v>
      </c>
      <c r="E91" s="7">
        <v>15200</v>
      </c>
    </row>
    <row r="92" spans="1:5" ht="78.75" x14ac:dyDescent="0.25">
      <c r="A92" s="5" t="s">
        <v>182</v>
      </c>
      <c r="B92" s="3" t="s">
        <v>51</v>
      </c>
      <c r="C92" s="7">
        <v>16500</v>
      </c>
      <c r="D92" s="7">
        <v>16500</v>
      </c>
      <c r="E92" s="7">
        <v>16500</v>
      </c>
    </row>
    <row r="93" spans="1:5" ht="63" x14ac:dyDescent="0.25">
      <c r="A93" s="5" t="s">
        <v>86</v>
      </c>
      <c r="B93" s="3" t="s">
        <v>87</v>
      </c>
      <c r="C93" s="7">
        <v>1800</v>
      </c>
      <c r="D93" s="7">
        <v>1800</v>
      </c>
      <c r="E93" s="7">
        <v>1800</v>
      </c>
    </row>
    <row r="94" spans="1:5" ht="94.5" x14ac:dyDescent="0.25">
      <c r="A94" s="5" t="s">
        <v>138</v>
      </c>
      <c r="B94" s="3" t="s">
        <v>144</v>
      </c>
      <c r="C94" s="7">
        <v>110000</v>
      </c>
      <c r="D94" s="7">
        <v>110000</v>
      </c>
      <c r="E94" s="7">
        <v>110000</v>
      </c>
    </row>
    <row r="95" spans="1:5" ht="110.25" x14ac:dyDescent="0.25">
      <c r="A95" s="5" t="s">
        <v>95</v>
      </c>
      <c r="B95" s="3" t="s">
        <v>88</v>
      </c>
      <c r="C95" s="7">
        <v>2900</v>
      </c>
      <c r="D95" s="7">
        <v>2900</v>
      </c>
      <c r="E95" s="7">
        <v>2900</v>
      </c>
    </row>
    <row r="96" spans="1:5" ht="63" x14ac:dyDescent="0.25">
      <c r="A96" s="5" t="s">
        <v>139</v>
      </c>
      <c r="B96" s="3" t="s">
        <v>140</v>
      </c>
      <c r="C96" s="7">
        <v>8500</v>
      </c>
      <c r="D96" s="7">
        <v>8500</v>
      </c>
      <c r="E96" s="7">
        <v>8500</v>
      </c>
    </row>
    <row r="97" spans="1:5" ht="141.75" x14ac:dyDescent="0.25">
      <c r="A97" s="5" t="s">
        <v>183</v>
      </c>
      <c r="B97" s="3" t="s">
        <v>52</v>
      </c>
      <c r="C97" s="7">
        <v>390500</v>
      </c>
      <c r="D97" s="7">
        <v>390500</v>
      </c>
      <c r="E97" s="7">
        <v>390500</v>
      </c>
    </row>
    <row r="98" spans="1:5" ht="63" x14ac:dyDescent="0.25">
      <c r="A98" s="5" t="s">
        <v>184</v>
      </c>
      <c r="B98" s="3" t="s">
        <v>53</v>
      </c>
      <c r="C98" s="7">
        <v>7600</v>
      </c>
      <c r="D98" s="7">
        <v>7600</v>
      </c>
      <c r="E98" s="7">
        <v>7600</v>
      </c>
    </row>
    <row r="99" spans="1:5" ht="78.75" x14ac:dyDescent="0.25">
      <c r="A99" s="5" t="s">
        <v>185</v>
      </c>
      <c r="B99" s="3" t="s">
        <v>175</v>
      </c>
      <c r="C99" s="7">
        <v>200</v>
      </c>
      <c r="D99" s="7">
        <v>200</v>
      </c>
      <c r="E99" s="7">
        <v>200</v>
      </c>
    </row>
    <row r="100" spans="1:5" ht="63" x14ac:dyDescent="0.25">
      <c r="A100" s="5" t="s">
        <v>96</v>
      </c>
      <c r="B100" s="3" t="s">
        <v>89</v>
      </c>
      <c r="C100" s="7">
        <v>7250</v>
      </c>
      <c r="D100" s="7">
        <v>7250</v>
      </c>
      <c r="E100" s="7">
        <v>7250</v>
      </c>
    </row>
    <row r="101" spans="1:5" ht="78.75" x14ac:dyDescent="0.25">
      <c r="A101" s="5" t="s">
        <v>186</v>
      </c>
      <c r="B101" s="3" t="s">
        <v>90</v>
      </c>
      <c r="C101" s="7">
        <v>327000</v>
      </c>
      <c r="D101" s="7">
        <v>327000</v>
      </c>
      <c r="E101" s="7">
        <v>327000</v>
      </c>
    </row>
    <row r="102" spans="1:5" ht="94.5" x14ac:dyDescent="0.25">
      <c r="A102" s="5" t="s">
        <v>145</v>
      </c>
      <c r="B102" s="3" t="s">
        <v>141</v>
      </c>
      <c r="C102" s="7">
        <v>63000</v>
      </c>
      <c r="D102" s="7">
        <v>63000</v>
      </c>
      <c r="E102" s="7">
        <v>63000</v>
      </c>
    </row>
    <row r="103" spans="1:5" ht="110.25" x14ac:dyDescent="0.25">
      <c r="A103" s="5" t="s">
        <v>187</v>
      </c>
      <c r="B103" s="3" t="s">
        <v>54</v>
      </c>
      <c r="C103" s="7">
        <v>58450</v>
      </c>
      <c r="D103" s="7">
        <v>58450</v>
      </c>
      <c r="E103" s="7">
        <v>58450</v>
      </c>
    </row>
    <row r="104" spans="1:5" ht="63" x14ac:dyDescent="0.25">
      <c r="A104" s="5" t="s">
        <v>142</v>
      </c>
      <c r="B104" s="3" t="s">
        <v>143</v>
      </c>
      <c r="C104" s="7">
        <v>18200</v>
      </c>
      <c r="D104" s="7">
        <v>18200</v>
      </c>
      <c r="E104" s="7">
        <v>18200</v>
      </c>
    </row>
    <row r="105" spans="1:5" ht="173.25" x14ac:dyDescent="0.25">
      <c r="A105" s="5" t="s">
        <v>55</v>
      </c>
      <c r="B105" s="3" t="s">
        <v>56</v>
      </c>
      <c r="C105" s="7">
        <v>5400</v>
      </c>
      <c r="D105" s="7">
        <v>5400</v>
      </c>
      <c r="E105" s="7">
        <v>5400</v>
      </c>
    </row>
    <row r="106" spans="1:5" ht="94.5" x14ac:dyDescent="0.25">
      <c r="A106" s="5" t="s">
        <v>106</v>
      </c>
      <c r="B106" s="3" t="s">
        <v>99</v>
      </c>
      <c r="C106" s="7">
        <v>26600</v>
      </c>
      <c r="D106" s="7">
        <v>26600</v>
      </c>
      <c r="E106" s="7">
        <v>26600</v>
      </c>
    </row>
    <row r="107" spans="1:5" ht="78.75" x14ac:dyDescent="0.25">
      <c r="A107" s="5" t="s">
        <v>159</v>
      </c>
      <c r="B107" s="3" t="s">
        <v>158</v>
      </c>
      <c r="C107" s="7">
        <v>350</v>
      </c>
      <c r="D107" s="7">
        <v>350</v>
      </c>
      <c r="E107" s="7">
        <v>350</v>
      </c>
    </row>
    <row r="108" spans="1:5" ht="78.75" x14ac:dyDescent="0.25">
      <c r="A108" s="5" t="s">
        <v>162</v>
      </c>
      <c r="B108" s="3" t="s">
        <v>57</v>
      </c>
      <c r="C108" s="7">
        <v>1133300</v>
      </c>
      <c r="D108" s="7">
        <v>1133300</v>
      </c>
      <c r="E108" s="7">
        <v>1133300</v>
      </c>
    </row>
    <row r="109" spans="1:5" ht="63" x14ac:dyDescent="0.25">
      <c r="A109" s="5" t="s">
        <v>67</v>
      </c>
      <c r="B109" s="3" t="s">
        <v>58</v>
      </c>
      <c r="C109" s="7">
        <v>17400</v>
      </c>
      <c r="D109" s="7">
        <v>17400</v>
      </c>
      <c r="E109" s="7">
        <v>17400</v>
      </c>
    </row>
    <row r="110" spans="1:5" ht="31.5" x14ac:dyDescent="0.25">
      <c r="A110" s="5" t="s">
        <v>45</v>
      </c>
      <c r="B110" s="3" t="s">
        <v>44</v>
      </c>
      <c r="C110" s="7">
        <v>110000</v>
      </c>
      <c r="D110" s="7">
        <v>120000</v>
      </c>
      <c r="E110" s="7">
        <v>130000</v>
      </c>
    </row>
    <row r="111" spans="1:5" ht="47.25" x14ac:dyDescent="0.25">
      <c r="A111" s="5" t="s">
        <v>47</v>
      </c>
      <c r="B111" s="3" t="s">
        <v>46</v>
      </c>
      <c r="C111" s="7">
        <v>1500000</v>
      </c>
      <c r="D111" s="7">
        <v>1500000</v>
      </c>
      <c r="E111" s="7">
        <v>1500000</v>
      </c>
    </row>
    <row r="112" spans="1:5" ht="47.25" x14ac:dyDescent="0.25">
      <c r="A112" s="5" t="s">
        <v>63</v>
      </c>
      <c r="B112" s="3" t="s">
        <v>64</v>
      </c>
      <c r="C112" s="7">
        <f>3000000+37013975.74</f>
        <v>40013975.740000002</v>
      </c>
      <c r="D112" s="7">
        <f>3000000+34729134.11</f>
        <v>37729134.109999999</v>
      </c>
      <c r="E112" s="7">
        <v>3000000</v>
      </c>
    </row>
  </sheetData>
  <mergeCells count="7">
    <mergeCell ref="D1:E1"/>
    <mergeCell ref="D2:E2"/>
    <mergeCell ref="D4:E4"/>
    <mergeCell ref="A9:A10"/>
    <mergeCell ref="B9:B10"/>
    <mergeCell ref="C9:C10"/>
    <mergeCell ref="D9:E9"/>
  </mergeCells>
  <pageMargins left="0.59055118110236227" right="0.24" top="0.59055118110236227" bottom="0.19685039370078741" header="0.51181102362204722" footer="0.51181102362204722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Прирожение Нал. и ненал. доходы</vt:lpstr>
      <vt:lpstr>'Прирожение Нал. и ненал. доходы'!Заголовки_для_печати</vt:lpstr>
      <vt:lpstr>'Прирожение Нал. и ненал. доходы'!Область_печати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2023-05-25T04:53:24Z</cp:lastPrinted>
  <dcterms:created xsi:type="dcterms:W3CDTF">2020-01-10T00:49:50Z</dcterms:created>
  <dcterms:modified xsi:type="dcterms:W3CDTF">2023-10-16T05:47:25Z</dcterms:modified>
</cp:coreProperties>
</file>